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el\Dropbox\Werk\Kolibries\Van Slingelandtstraat\"/>
    </mc:Choice>
  </mc:AlternateContent>
  <xr:revisionPtr revIDLastSave="0" documentId="8_{6D6F27EB-CA01-4566-BFA4-03659FC940D6}" xr6:coauthVersionLast="47" xr6:coauthVersionMax="47" xr10:uidLastSave="{00000000-0000-0000-0000-000000000000}"/>
  <bookViews>
    <workbookView xWindow="-110" yWindow="-110" windowWidth="19420" windowHeight="10300" xr2:uid="{D7AE67CA-2A70-40A9-9428-AC3FCC4C068E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5" i="1" l="1"/>
  <c r="M24" i="1"/>
  <c r="M32" i="1"/>
  <c r="K25" i="1"/>
  <c r="H25" i="1"/>
  <c r="K24" i="1"/>
  <c r="H24" i="1"/>
  <c r="M23" i="1"/>
  <c r="K23" i="1"/>
  <c r="H23" i="1"/>
  <c r="N25" i="1" l="1"/>
  <c r="N23" i="1"/>
  <c r="N24" i="1"/>
  <c r="N34" i="1"/>
  <c r="K34" i="1"/>
  <c r="H34" i="1"/>
  <c r="K32" i="1"/>
  <c r="H32" i="1"/>
  <c r="N32" i="1" s="1"/>
  <c r="N30" i="1"/>
  <c r="K30" i="1"/>
  <c r="H30" i="1"/>
  <c r="H15" i="1"/>
  <c r="M21" i="1"/>
  <c r="K28" i="1"/>
  <c r="K21" i="1"/>
  <c r="H28" i="1"/>
  <c r="H21" i="1"/>
  <c r="M28" i="1"/>
  <c r="K18" i="1"/>
  <c r="K15" i="1"/>
  <c r="N21" i="1" l="1"/>
  <c r="H18" i="1"/>
  <c r="H36" i="1" s="1"/>
  <c r="N28" i="1"/>
  <c r="M18" i="1"/>
  <c r="M15" i="1"/>
  <c r="N15" i="1" s="1"/>
  <c r="K36" i="1" l="1"/>
  <c r="H37" i="1" s="1"/>
  <c r="M36" i="1"/>
  <c r="H38" i="1" s="1"/>
  <c r="N18" i="1"/>
  <c r="N36" i="1" s="1"/>
  <c r="H40" i="1" l="1"/>
</calcChain>
</file>

<file path=xl/sharedStrings.xml><?xml version="1.0" encoding="utf-8"?>
<sst xmlns="http://schemas.openxmlformats.org/spreadsheetml/2006/main" count="79" uniqueCount="64">
  <si>
    <t xml:space="preserve">Keuzes aangeven met x </t>
  </si>
  <si>
    <t>minimale oppervlak tbv ISDE</t>
  </si>
  <si>
    <t xml:space="preserve">kosten/m2 </t>
  </si>
  <si>
    <t>bouwkosten</t>
  </si>
  <si>
    <t>toegepaste  subsidie regeling(-en):</t>
  </si>
  <si>
    <t>subsidie SEWA per m2/eenh.</t>
  </si>
  <si>
    <t>Toelichting:</t>
  </si>
  <si>
    <r>
      <t xml:space="preserve">Rd </t>
    </r>
    <r>
      <rPr>
        <u/>
        <sz val="11"/>
        <color theme="1"/>
        <rFont val="Calibri"/>
        <family val="2"/>
        <scheme val="minor"/>
      </rPr>
      <t>&gt;</t>
    </r>
    <r>
      <rPr>
        <sz val="11"/>
        <color theme="1"/>
        <rFont val="Calibri"/>
        <family val="2"/>
        <scheme val="minor"/>
      </rPr>
      <t xml:space="preserve"> 1,1 m2K/W</t>
    </r>
  </si>
  <si>
    <t>x</t>
  </si>
  <si>
    <r>
      <t xml:space="preserve">Rd </t>
    </r>
    <r>
      <rPr>
        <u/>
        <sz val="11"/>
        <color theme="1"/>
        <rFont val="Calibri"/>
        <family val="2"/>
        <scheme val="minor"/>
      </rPr>
      <t>&gt;</t>
    </r>
    <r>
      <rPr>
        <sz val="11"/>
        <color theme="1"/>
        <rFont val="Calibri"/>
        <family val="2"/>
        <scheme val="minor"/>
      </rPr>
      <t xml:space="preserve"> 3,5 m2K/W</t>
    </r>
  </si>
  <si>
    <t>ISDE/SEWA</t>
  </si>
  <si>
    <t>U &lt; 1,2 W/m2K</t>
  </si>
  <si>
    <t>INVESTERING:</t>
  </si>
  <si>
    <t>ISDE SUBSIDIE</t>
  </si>
  <si>
    <t xml:space="preserve">SEWA SUBSIDIE </t>
  </si>
  <si>
    <r>
      <t xml:space="preserve">EIGEN BIJDRAGE </t>
    </r>
    <r>
      <rPr>
        <b/>
        <sz val="11"/>
        <color rgb="FFFF0000"/>
        <rFont val="Calibri"/>
        <family val="2"/>
        <scheme val="minor"/>
      </rPr>
      <t>(minimaal 10% kosten)</t>
    </r>
  </si>
  <si>
    <t>Dit overzicht is zo nauwkeurig mogelijk samen gesteld maar aan deze berekening kunnen geen rechten worden ontleend.</t>
  </si>
  <si>
    <t>Bron ISDN subsidie:</t>
  </si>
  <si>
    <t>https://www.rvo.nl/subsidies-financiering/isde/woningeigenaren/isolatiemaatregelen#5-typen-isolatiemaatregelen</t>
  </si>
  <si>
    <t>Bron SEWA subsidie;</t>
  </si>
  <si>
    <t xml:space="preserve">https://www.arnhemaan.nl/sewa/ </t>
  </si>
  <si>
    <t xml:space="preserve"> MENUKAART Mogelijke Energiebesparende Maatregelen </t>
  </si>
  <si>
    <t xml:space="preserve">Hugo de Groot, Van Slingeland en Thorbeckestraat </t>
  </si>
  <si>
    <t>Omschrijving:</t>
  </si>
  <si>
    <t xml:space="preserve">Door het hokje aan te kruisen kunt u aangeven welke maatregelen u wilt laten uitvoeren. </t>
  </si>
  <si>
    <t>Het ISDE subsidiebedrag in deze tabel gaat uit van 2 of meer maatregelen, bij 1 maatregel is de ISDE subsidie de helft.</t>
  </si>
  <si>
    <t>Eenheden    m2</t>
  </si>
  <si>
    <t>Energiebesparend onderdeel:</t>
  </si>
  <si>
    <t>subsidie   ISDE          per m2/eenh.</t>
  </si>
  <si>
    <t>ISDE subsidie</t>
  </si>
  <si>
    <t xml:space="preserve">Naisolatie bestaande gevel </t>
  </si>
  <si>
    <t>Gehele begane grond vloer + funderingdstroken en bodemfolie</t>
  </si>
  <si>
    <t xml:space="preserve">Ventilatierooster 30 EURO per stuk </t>
  </si>
  <si>
    <t>Geen BTW</t>
  </si>
  <si>
    <t>1 installatie met 8 glas-glas panelen 430 Wp glas/glas + micro omvormer</t>
  </si>
  <si>
    <t>1 installatie 4035 EURO &gt; 5 installaties 3335 EURO per woning</t>
  </si>
  <si>
    <t>eigen bijdrage (minim. 10%)</t>
  </si>
  <si>
    <t>Nog geen rekening gehouden met collectief voordeel  en maximale SEWA subsidie eengezinswoning</t>
  </si>
  <si>
    <t>Inblazen in gesloten gedeeltes (vlieringvloer, schuindak slaapkamer)</t>
  </si>
  <si>
    <t>De genoemde kosten en eenheden per energie besparend onderdeel zijn gemiddelde uit de prijsaanbiedingen voor een tussenwoning</t>
  </si>
  <si>
    <t>Maatwerk advies noodzakelijk</t>
  </si>
  <si>
    <t>En schilderwerk glaslatten en bijwerken beschadingen 10%</t>
  </si>
  <si>
    <t>grote raamkozijn voorgevel 4 m2</t>
  </si>
  <si>
    <t>Openslaande deuren vervangen 5 m2</t>
  </si>
  <si>
    <t>Vervangen voordeurkozijn en deur inclusief bovenraam 3m2</t>
  </si>
  <si>
    <t>Vervangen 10 m2 beglazing (min. 8m2 inclusief kozijn)</t>
  </si>
  <si>
    <t>SPOUWISOLATIE</t>
  </si>
  <si>
    <t>KRUIPRUIMTE ISOLATIE</t>
  </si>
  <si>
    <t>DUBBELE BEGLAZING</t>
  </si>
  <si>
    <t>KOZIJN VERVANGING + TRIPLE BEGLAZING</t>
  </si>
  <si>
    <t>DAKISOLATIE BINNENZIJDE</t>
  </si>
  <si>
    <t>ZONNENPANELEN</t>
  </si>
  <si>
    <t>VENTILATIE VOORZIENINGEN</t>
  </si>
  <si>
    <t>KIERDICHTING</t>
  </si>
  <si>
    <t>ACHTERSTALLIG ONDERHOUD</t>
  </si>
  <si>
    <t>Voordeur (+ brievenbus) en achterdeur. Subsidie 90 % kosten</t>
  </si>
  <si>
    <t xml:space="preserve">In combinatie met energie besparende maatregel. Subsidie 100% kosten </t>
  </si>
  <si>
    <t>U &lt; 0,7 W/m2K en isolatie waarde deuren &lt; 1.0</t>
  </si>
  <si>
    <t>Maximaal 4 energie besparende maatregelen bij SEWA subsidie. Vastgesteld in Woonopname (of SEWA opname).</t>
  </si>
  <si>
    <r>
      <t xml:space="preserve">subsidie SEWA  </t>
    </r>
    <r>
      <rPr>
        <b/>
        <sz val="14"/>
        <color rgb="FFFF0000"/>
        <rFont val="Calibri"/>
        <family val="2"/>
        <scheme val="minor"/>
      </rPr>
      <t>*</t>
    </r>
  </si>
  <si>
    <t>*</t>
  </si>
  <si>
    <r>
      <t>*</t>
    </r>
    <r>
      <rPr>
        <b/>
        <sz val="11"/>
        <color theme="1"/>
        <rFont val="Calibri"/>
        <family val="2"/>
        <scheme val="minor"/>
      </rPr>
      <t xml:space="preserve"> Maximale subsidie SEWA Rijwoning  11.510 EURO energiebesparende maatregelen en 5.000 EURO bijkomende kosten Totaal 16.510 EURO</t>
    </r>
  </si>
  <si>
    <r>
      <t>*</t>
    </r>
    <r>
      <rPr>
        <b/>
        <sz val="11"/>
        <color theme="1"/>
        <rFont val="Calibri"/>
        <family val="2"/>
        <scheme val="minor"/>
      </rPr>
      <t xml:space="preserve"> Maximale subsidie SEWA Hoekwoning  12.635 EURO energiebesparende maatregelen en 5.500 EURO bijkomende kosten Totaal 18.135 EURO</t>
    </r>
  </si>
  <si>
    <t xml:space="preserve">EXTRA OPTIE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</si>
</sst>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€&quot;\ #,##0;&quot;€&quot;\ \-#,##0"/>
    <numFmt numFmtId="42" formatCode="_ &quot;€&quot;\ * #,##0_ ;_ &quot;€&quot;\ * \-#,##0_ ;_ &quot;€&quot;\ * &quot;-&quot;_ ;_ @_ "/>
    <numFmt numFmtId="44" formatCode="_ &quot;€&quot;\ * #,##0.00_ ;_ &quot;€&quot;\ * \-#,##0.00_ ;_ &quot;€&quot;\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6">
    <xf numFmtId="0" fontId="0" fillId="0" borderId="0" xfId="0"/>
    <xf numFmtId="0" fontId="5" fillId="0" borderId="0" xfId="0" applyFont="1" applyAlignment="1">
      <alignment vertical="center"/>
    </xf>
    <xf numFmtId="42" fontId="0" fillId="0" borderId="0" xfId="0" applyNumberFormat="1"/>
    <xf numFmtId="3" fontId="0" fillId="0" borderId="0" xfId="0" applyNumberFormat="1"/>
    <xf numFmtId="0" fontId="0" fillId="0" borderId="2" xfId="0" applyBorder="1"/>
    <xf numFmtId="0" fontId="7" fillId="0" borderId="0" xfId="0" applyFont="1" applyAlignment="1">
      <alignment horizontal="center"/>
    </xf>
    <xf numFmtId="0" fontId="2" fillId="0" borderId="0" xfId="0" applyFont="1"/>
    <xf numFmtId="0" fontId="8" fillId="0" borderId="0" xfId="0" applyFont="1" applyAlignment="1">
      <alignment horizontal="center" vertical="top" textRotation="180" wrapText="1"/>
    </xf>
    <xf numFmtId="0" fontId="2" fillId="0" borderId="0" xfId="0" applyFont="1" applyAlignment="1">
      <alignment horizontal="center" textRotation="180" wrapText="1"/>
    </xf>
    <xf numFmtId="0" fontId="1" fillId="0" borderId="0" xfId="0" applyFont="1"/>
    <xf numFmtId="0" fontId="2" fillId="0" borderId="0" xfId="0" applyFont="1" applyAlignment="1">
      <alignment textRotation="180" wrapText="1"/>
    </xf>
    <xf numFmtId="0" fontId="1" fillId="0" borderId="0" xfId="0" applyFont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2" fontId="1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42" fontId="2" fillId="0" borderId="9" xfId="0" applyNumberFormat="1" applyFont="1" applyBorder="1"/>
    <xf numFmtId="42" fontId="1" fillId="0" borderId="9" xfId="0" applyNumberFormat="1" applyFont="1" applyBorder="1"/>
    <xf numFmtId="3" fontId="0" fillId="0" borderId="9" xfId="0" applyNumberFormat="1" applyBorder="1"/>
    <xf numFmtId="44" fontId="0" fillId="0" borderId="0" xfId="0" applyNumberFormat="1"/>
    <xf numFmtId="42" fontId="2" fillId="0" borderId="0" xfId="0" applyNumberFormat="1" applyFont="1"/>
    <xf numFmtId="44" fontId="2" fillId="0" borderId="1" xfId="0" applyNumberFormat="1" applyFont="1" applyBorder="1"/>
    <xf numFmtId="0" fontId="7" fillId="0" borderId="2" xfId="0" applyFont="1" applyBorder="1" applyAlignment="1">
      <alignment horizontal="center"/>
    </xf>
    <xf numFmtId="42" fontId="2" fillId="0" borderId="3" xfId="0" applyNumberFormat="1" applyFont="1" applyBorder="1"/>
    <xf numFmtId="3" fontId="1" fillId="0" borderId="0" xfId="0" applyNumberFormat="1" applyFont="1"/>
    <xf numFmtId="0" fontId="7" fillId="0" borderId="0" xfId="0" applyFont="1"/>
    <xf numFmtId="42" fontId="7" fillId="0" borderId="0" xfId="0" applyNumberFormat="1" applyFont="1"/>
    <xf numFmtId="3" fontId="7" fillId="0" borderId="0" xfId="0" applyNumberFormat="1" applyFont="1"/>
    <xf numFmtId="0" fontId="3" fillId="0" borderId="0" xfId="1"/>
    <xf numFmtId="0" fontId="0" fillId="0" borderId="14" xfId="0" applyBorder="1"/>
    <xf numFmtId="0" fontId="0" fillId="0" borderId="9" xfId="0" applyBorder="1"/>
    <xf numFmtId="0" fontId="0" fillId="0" borderId="15" xfId="0" applyBorder="1"/>
    <xf numFmtId="0" fontId="0" fillId="0" borderId="10" xfId="0" applyBorder="1"/>
    <xf numFmtId="0" fontId="5" fillId="0" borderId="10" xfId="0" applyFont="1" applyBorder="1" applyAlignment="1">
      <alignment vertical="center"/>
    </xf>
    <xf numFmtId="42" fontId="0" fillId="0" borderId="10" xfId="0" applyNumberFormat="1" applyBorder="1"/>
    <xf numFmtId="3" fontId="0" fillId="0" borderId="10" xfId="0" applyNumberFormat="1" applyBorder="1"/>
    <xf numFmtId="0" fontId="0" fillId="0" borderId="13" xfId="0" applyBorder="1"/>
    <xf numFmtId="0" fontId="12" fillId="0" borderId="10" xfId="0" applyFont="1" applyBorder="1"/>
    <xf numFmtId="0" fontId="0" fillId="0" borderId="4" xfId="0" applyBorder="1"/>
    <xf numFmtId="0" fontId="11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2" fillId="0" borderId="12" xfId="0" applyFont="1" applyBorder="1"/>
    <xf numFmtId="0" fontId="2" fillId="0" borderId="13" xfId="0" applyFont="1" applyBorder="1"/>
    <xf numFmtId="0" fontId="14" fillId="0" borderId="10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0" fillId="0" borderId="7" xfId="0" applyBorder="1"/>
    <xf numFmtId="0" fontId="0" fillId="0" borderId="11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 vertical="top" textRotation="180" wrapText="1"/>
    </xf>
    <xf numFmtId="0" fontId="8" fillId="0" borderId="6" xfId="0" applyFont="1" applyBorder="1" applyAlignment="1">
      <alignment horizontal="center" textRotation="180" wrapText="1"/>
    </xf>
    <xf numFmtId="0" fontId="8" fillId="0" borderId="12" xfId="0" applyFont="1" applyBorder="1" applyAlignment="1">
      <alignment horizontal="center" textRotation="180" wrapText="1"/>
    </xf>
    <xf numFmtId="0" fontId="0" fillId="0" borderId="16" xfId="0" applyBorder="1"/>
    <xf numFmtId="42" fontId="0" fillId="0" borderId="16" xfId="0" applyNumberFormat="1" applyBorder="1"/>
    <xf numFmtId="3" fontId="0" fillId="0" borderId="16" xfId="0" applyNumberFormat="1" applyBorder="1"/>
    <xf numFmtId="0" fontId="0" fillId="0" borderId="17" xfId="0" applyBorder="1"/>
    <xf numFmtId="42" fontId="0" fillId="0" borderId="17" xfId="0" applyNumberFormat="1" applyBorder="1"/>
    <xf numFmtId="3" fontId="0" fillId="0" borderId="17" xfId="0" applyNumberFormat="1" applyBorder="1"/>
    <xf numFmtId="0" fontId="2" fillId="0" borderId="17" xfId="0" applyFont="1" applyBorder="1" applyAlignment="1">
      <alignment vertical="top" wrapText="1"/>
    </xf>
    <xf numFmtId="42" fontId="2" fillId="0" borderId="17" xfId="0" applyNumberFormat="1" applyFont="1" applyBorder="1" applyAlignment="1">
      <alignment vertical="top" wrapText="1"/>
    </xf>
    <xf numFmtId="3" fontId="2" fillId="0" borderId="17" xfId="0" applyNumberFormat="1" applyFont="1" applyBorder="1" applyAlignment="1">
      <alignment vertical="top" wrapText="1"/>
    </xf>
    <xf numFmtId="42" fontId="1" fillId="0" borderId="17" xfId="0" applyNumberFormat="1" applyFont="1" applyBorder="1"/>
    <xf numFmtId="44" fontId="0" fillId="0" borderId="17" xfId="0" applyNumberFormat="1" applyBorder="1"/>
    <xf numFmtId="42" fontId="1" fillId="0" borderId="18" xfId="0" applyNumberFormat="1" applyFont="1" applyBorder="1"/>
    <xf numFmtId="3" fontId="0" fillId="0" borderId="18" xfId="0" applyNumberFormat="1" applyBorder="1"/>
    <xf numFmtId="0" fontId="0" fillId="0" borderId="18" xfId="0" applyBorder="1"/>
    <xf numFmtId="0" fontId="5" fillId="3" borderId="0" xfId="0" applyFont="1" applyFill="1" applyAlignment="1">
      <alignment vertical="center"/>
    </xf>
    <xf numFmtId="0" fontId="0" fillId="0" borderId="19" xfId="0" applyBorder="1"/>
    <xf numFmtId="42" fontId="0" fillId="0" borderId="19" xfId="0" applyNumberFormat="1" applyBorder="1"/>
    <xf numFmtId="3" fontId="0" fillId="0" borderId="19" xfId="0" applyNumberFormat="1" applyBorder="1"/>
    <xf numFmtId="0" fontId="2" fillId="0" borderId="20" xfId="0" applyFont="1" applyBorder="1" applyAlignment="1">
      <alignment vertical="top" wrapText="1"/>
    </xf>
    <xf numFmtId="42" fontId="2" fillId="0" borderId="20" xfId="0" applyNumberFormat="1" applyFont="1" applyBorder="1" applyAlignment="1">
      <alignment vertical="top" wrapText="1"/>
    </xf>
    <xf numFmtId="3" fontId="2" fillId="0" borderId="20" xfId="0" applyNumberFormat="1" applyFont="1" applyBorder="1" applyAlignment="1">
      <alignment vertical="top" wrapText="1"/>
    </xf>
    <xf numFmtId="0" fontId="0" fillId="0" borderId="20" xfId="0" applyBorder="1"/>
    <xf numFmtId="0" fontId="2" fillId="2" borderId="8" xfId="0" applyFont="1" applyFill="1" applyBorder="1" applyAlignment="1">
      <alignment vertical="top" wrapText="1"/>
    </xf>
    <xf numFmtId="42" fontId="2" fillId="2" borderId="8" xfId="0" applyNumberFormat="1" applyFont="1" applyFill="1" applyBorder="1" applyAlignment="1">
      <alignment vertical="top" wrapText="1"/>
    </xf>
    <xf numFmtId="3" fontId="2" fillId="2" borderId="8" xfId="0" applyNumberFormat="1" applyFont="1" applyFill="1" applyBorder="1" applyAlignment="1">
      <alignment vertical="top" wrapText="1"/>
    </xf>
    <xf numFmtId="0" fontId="5" fillId="4" borderId="0" xfId="0" applyFont="1" applyFill="1" applyAlignment="1">
      <alignment vertical="center"/>
    </xf>
    <xf numFmtId="42" fontId="1" fillId="4" borderId="17" xfId="0" applyNumberFormat="1" applyFont="1" applyFill="1" applyBorder="1"/>
    <xf numFmtId="42" fontId="2" fillId="0" borderId="21" xfId="0" applyNumberFormat="1" applyFont="1" applyBorder="1"/>
    <xf numFmtId="0" fontId="15" fillId="0" borderId="0" xfId="0" applyFont="1"/>
    <xf numFmtId="5" fontId="15" fillId="0" borderId="0" xfId="0" applyNumberFormat="1" applyFont="1"/>
    <xf numFmtId="0" fontId="16" fillId="0" borderId="10" xfId="0" applyFont="1" applyBorder="1" applyAlignment="1">
      <alignment vertical="center"/>
    </xf>
    <xf numFmtId="0" fontId="9" fillId="0" borderId="0" xfId="0" applyFont="1"/>
    <xf numFmtId="42" fontId="1" fillId="0" borderId="8" xfId="0" applyNumberFormat="1" applyFont="1" applyBorder="1"/>
    <xf numFmtId="42" fontId="2" fillId="0" borderId="8" xfId="0" applyNumberFormat="1" applyFont="1" applyBorder="1"/>
    <xf numFmtId="0" fontId="2" fillId="0" borderId="5" xfId="0" applyFont="1" applyBorder="1" applyAlignment="1">
      <alignment horizontal="center" textRotation="180" wrapText="1"/>
    </xf>
    <xf numFmtId="0" fontId="2" fillId="0" borderId="6" xfId="0" applyFont="1" applyBorder="1" applyAlignment="1">
      <alignment horizontal="center" textRotation="180" wrapText="1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837078</xdr:colOff>
      <xdr:row>5</xdr:row>
      <xdr:rowOff>151666</xdr:rowOff>
    </xdr:from>
    <xdr:to>
      <xdr:col>1</xdr:col>
      <xdr:colOff>1710577</xdr:colOff>
      <xdr:row>5</xdr:row>
      <xdr:rowOff>932328</xdr:rowOff>
    </xdr:to>
    <xdr:pic>
      <xdr:nvPicPr>
        <xdr:cNvPr id="2" name="Afbeelding 3">
          <a:extLst>
            <a:ext uri="{FF2B5EF4-FFF2-40B4-BE49-F238E27FC236}">
              <a16:creationId xmlns:a16="http://schemas.microsoft.com/office/drawing/2014/main" id="{5D294C63-623A-41AC-849F-7008463AE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5278" y="1647091"/>
          <a:ext cx="873499" cy="7806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419099</xdr:colOff>
      <xdr:row>5</xdr:row>
      <xdr:rowOff>110379</xdr:rowOff>
    </xdr:from>
    <xdr:to>
      <xdr:col>2</xdr:col>
      <xdr:colOff>1209674</xdr:colOff>
      <xdr:row>5</xdr:row>
      <xdr:rowOff>812261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59CB0446-BA09-4AE0-B6EE-435892A70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899" y="1586754"/>
          <a:ext cx="790575" cy="70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2257425</xdr:colOff>
      <xdr:row>5</xdr:row>
      <xdr:rowOff>28575</xdr:rowOff>
    </xdr:from>
    <xdr:to>
      <xdr:col>2</xdr:col>
      <xdr:colOff>3514725</xdr:colOff>
      <xdr:row>5</xdr:row>
      <xdr:rowOff>781050</xdr:rowOff>
    </xdr:to>
    <xdr:pic>
      <xdr:nvPicPr>
        <xdr:cNvPr id="5" name="Afbeelding 6">
          <a:extLst>
            <a:ext uri="{FF2B5EF4-FFF2-40B4-BE49-F238E27FC236}">
              <a16:creationId xmlns:a16="http://schemas.microsoft.com/office/drawing/2014/main" id="{7F3A8EC9-B1BA-43B3-93D7-C6C116D66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1504950"/>
          <a:ext cx="1257300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2657474</xdr:colOff>
      <xdr:row>5</xdr:row>
      <xdr:rowOff>176486</xdr:rowOff>
    </xdr:from>
    <xdr:to>
      <xdr:col>1</xdr:col>
      <xdr:colOff>3800474</xdr:colOff>
      <xdr:row>5</xdr:row>
      <xdr:rowOff>830875</xdr:rowOff>
    </xdr:to>
    <xdr:pic>
      <xdr:nvPicPr>
        <xdr:cNvPr id="6" name="Afbeelding 1">
          <a:extLst>
            <a:ext uri="{FF2B5EF4-FFF2-40B4-BE49-F238E27FC236}">
              <a16:creationId xmlns:a16="http://schemas.microsoft.com/office/drawing/2014/main" id="{109D78B8-6BD6-4F78-8636-C14AA2BCF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3495674" y="1652861"/>
          <a:ext cx="1143000" cy="6543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28575</xdr:colOff>
      <xdr:row>1</xdr:row>
      <xdr:rowOff>57150</xdr:rowOff>
    </xdr:from>
    <xdr:to>
      <xdr:col>13</xdr:col>
      <xdr:colOff>1000125</xdr:colOff>
      <xdr:row>2</xdr:row>
      <xdr:rowOff>123825</xdr:rowOff>
    </xdr:to>
    <xdr:pic>
      <xdr:nvPicPr>
        <xdr:cNvPr id="7" name="Afbeelding 5">
          <a:extLst>
            <a:ext uri="{FF2B5EF4-FFF2-40B4-BE49-F238E27FC236}">
              <a16:creationId xmlns:a16="http://schemas.microsoft.com/office/drawing/2014/main" id="{797019DE-A2B1-4364-B7B5-F290A6C96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21200" y="257175"/>
          <a:ext cx="158115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rnhemaan.nl/sewa/" TargetMode="External"/><Relationship Id="rId1" Type="http://schemas.openxmlformats.org/officeDocument/2006/relationships/hyperlink" Target="https://www.rvo.nl/subsidies-financiering/isde/woningeigenaren/isolatiemaatregel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F716F-7780-4C85-8E78-4537D11DE9EF}">
  <dimension ref="A1:P55"/>
  <sheetViews>
    <sheetView tabSelected="1" topLeftCell="A12" zoomScale="60" zoomScaleNormal="60" workbookViewId="0">
      <selection activeCell="G6" sqref="G6"/>
    </sheetView>
  </sheetViews>
  <sheetFormatPr defaultRowHeight="14.5" x14ac:dyDescent="0.35"/>
  <cols>
    <col min="1" max="1" width="12.54296875" customWidth="1"/>
    <col min="2" max="2" width="48.26953125" customWidth="1"/>
    <col min="3" max="3" width="67.26953125" customWidth="1"/>
    <col min="4" max="4" width="11" customWidth="1"/>
    <col min="5" max="5" width="4.7265625" customWidth="1"/>
    <col min="6" max="6" width="10" customWidth="1"/>
    <col min="7" max="7" width="12.54296875" customWidth="1"/>
    <col min="8" max="8" width="15.81640625" customWidth="1"/>
    <col min="9" max="9" width="13.54296875" customWidth="1"/>
    <col min="10" max="10" width="9.7265625" customWidth="1"/>
    <col min="11" max="11" width="12.1796875" customWidth="1"/>
    <col min="12" max="12" width="10" customWidth="1"/>
    <col min="14" max="14" width="16.1796875" customWidth="1"/>
  </cols>
  <sheetData>
    <row r="1" spans="1:14" ht="15" thickBot="1" x14ac:dyDescent="0.4"/>
    <row r="2" spans="1:14" ht="15" thickTop="1" x14ac:dyDescent="0.35">
      <c r="A2" s="43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</row>
    <row r="3" spans="1:14" ht="46.5" thickBot="1" x14ac:dyDescent="1.05">
      <c r="A3" s="44"/>
      <c r="B3" s="90" t="s">
        <v>21</v>
      </c>
      <c r="C3" s="42"/>
      <c r="D3" s="38"/>
      <c r="E3" s="38"/>
      <c r="F3" s="38"/>
      <c r="G3" s="50" t="s">
        <v>22</v>
      </c>
      <c r="H3" s="37"/>
      <c r="I3" s="37"/>
      <c r="J3" s="39"/>
      <c r="K3" s="40"/>
      <c r="L3" s="40"/>
      <c r="M3" s="40"/>
      <c r="N3" s="41"/>
    </row>
    <row r="4" spans="1:14" ht="21.5" thickTop="1" x14ac:dyDescent="0.35">
      <c r="A4" s="45"/>
      <c r="B4" s="51"/>
      <c r="C4" s="52"/>
      <c r="D4" s="94" t="s">
        <v>0</v>
      </c>
      <c r="E4" s="55"/>
      <c r="F4" s="55"/>
      <c r="G4" s="34"/>
      <c r="H4" s="60"/>
      <c r="I4" s="60"/>
      <c r="J4" s="61"/>
      <c r="K4" s="62"/>
      <c r="L4" s="62"/>
      <c r="M4" s="62"/>
      <c r="N4" s="60"/>
    </row>
    <row r="5" spans="1:14" ht="15" thickBot="1" x14ac:dyDescent="0.4">
      <c r="A5" s="46"/>
      <c r="B5" s="53"/>
      <c r="C5" s="54"/>
      <c r="D5" s="94"/>
      <c r="E5" s="56"/>
      <c r="F5" s="56"/>
      <c r="G5" s="53"/>
      <c r="H5" s="75"/>
      <c r="I5" s="75"/>
      <c r="J5" s="76"/>
      <c r="K5" s="77"/>
      <c r="L5" s="77"/>
      <c r="M5" s="77"/>
      <c r="N5" s="75"/>
    </row>
    <row r="6" spans="1:14" ht="107" customHeight="1" thickTop="1" thickBot="1" x14ac:dyDescent="0.4">
      <c r="A6" s="47"/>
      <c r="B6" s="48"/>
      <c r="C6" s="49"/>
      <c r="D6" s="95"/>
      <c r="E6" s="57" t="s">
        <v>1</v>
      </c>
      <c r="F6" s="58" t="s">
        <v>26</v>
      </c>
      <c r="G6" s="59" t="s">
        <v>2</v>
      </c>
      <c r="H6" s="82" t="s">
        <v>3</v>
      </c>
      <c r="I6" s="82" t="s">
        <v>4</v>
      </c>
      <c r="J6" s="83" t="s">
        <v>28</v>
      </c>
      <c r="K6" s="84" t="s">
        <v>29</v>
      </c>
      <c r="L6" s="84" t="s">
        <v>5</v>
      </c>
      <c r="M6" s="84" t="s">
        <v>59</v>
      </c>
      <c r="N6" s="84" t="s">
        <v>36</v>
      </c>
    </row>
    <row r="7" spans="1:14" ht="15" thickTop="1" x14ac:dyDescent="0.35">
      <c r="B7" s="6" t="s">
        <v>27</v>
      </c>
      <c r="C7" s="6" t="s">
        <v>23</v>
      </c>
      <c r="D7" s="8"/>
      <c r="E7" s="7"/>
      <c r="F7" s="7"/>
      <c r="G7" s="7"/>
      <c r="H7" s="78"/>
      <c r="I7" s="78"/>
      <c r="J7" s="79"/>
      <c r="K7" s="80"/>
      <c r="L7" s="80"/>
      <c r="M7" s="80"/>
      <c r="N7" s="81"/>
    </row>
    <row r="8" spans="1:14" x14ac:dyDescent="0.35">
      <c r="A8" s="6"/>
      <c r="B8" s="6"/>
      <c r="C8" s="6"/>
      <c r="D8" s="8"/>
      <c r="E8" s="7"/>
      <c r="F8" s="7"/>
      <c r="G8" s="7"/>
      <c r="H8" s="66"/>
      <c r="I8" s="66"/>
      <c r="J8" s="67"/>
      <c r="K8" s="68"/>
      <c r="L8" s="68"/>
      <c r="M8" s="68"/>
      <c r="N8" s="63"/>
    </row>
    <row r="9" spans="1:14" x14ac:dyDescent="0.35">
      <c r="A9" s="6" t="s">
        <v>6</v>
      </c>
      <c r="B9" s="9" t="s">
        <v>24</v>
      </c>
      <c r="C9" s="6"/>
      <c r="D9" s="8"/>
      <c r="E9" s="7"/>
      <c r="F9" s="7"/>
      <c r="G9" s="7"/>
      <c r="H9" s="66"/>
      <c r="I9" s="66"/>
      <c r="J9" s="67"/>
      <c r="K9" s="68"/>
      <c r="L9" s="68"/>
      <c r="M9" s="68"/>
      <c r="N9" s="63"/>
    </row>
    <row r="10" spans="1:14" x14ac:dyDescent="0.35">
      <c r="B10" t="s">
        <v>39</v>
      </c>
      <c r="C10" s="6"/>
      <c r="D10" s="10"/>
      <c r="E10" s="7"/>
      <c r="F10" s="7"/>
      <c r="G10" s="7"/>
      <c r="H10" s="66"/>
      <c r="I10" s="66"/>
      <c r="J10" s="67"/>
      <c r="K10" s="68"/>
      <c r="L10" s="68"/>
      <c r="M10" s="68"/>
      <c r="N10" s="63"/>
    </row>
    <row r="11" spans="1:14" x14ac:dyDescent="0.35">
      <c r="A11" s="6"/>
      <c r="B11" t="s">
        <v>37</v>
      </c>
      <c r="C11" s="6"/>
      <c r="D11" s="10"/>
      <c r="E11" s="7"/>
      <c r="F11" s="7"/>
      <c r="G11" s="7"/>
      <c r="H11" s="66"/>
      <c r="I11" s="66"/>
      <c r="J11" s="67"/>
      <c r="K11" s="68"/>
      <c r="L11" s="68"/>
      <c r="M11" s="68"/>
      <c r="N11" s="63"/>
    </row>
    <row r="12" spans="1:14" x14ac:dyDescent="0.35">
      <c r="A12" s="6"/>
      <c r="B12" t="s">
        <v>58</v>
      </c>
      <c r="C12" s="6"/>
      <c r="D12" s="10"/>
      <c r="E12" s="7"/>
      <c r="F12" s="7"/>
      <c r="G12" s="7"/>
      <c r="H12" s="66"/>
      <c r="I12" s="66"/>
      <c r="J12" s="67"/>
      <c r="K12" s="68"/>
      <c r="L12" s="68"/>
      <c r="M12" s="68"/>
      <c r="N12" s="63"/>
    </row>
    <row r="13" spans="1:14" x14ac:dyDescent="0.35">
      <c r="B13" s="6"/>
      <c r="C13" s="6"/>
      <c r="D13" s="10"/>
      <c r="E13" s="7"/>
      <c r="F13" s="7"/>
      <c r="G13" s="7"/>
      <c r="H13" s="66"/>
      <c r="I13" s="66"/>
      <c r="J13" s="67"/>
      <c r="K13" s="68"/>
      <c r="L13" s="68"/>
      <c r="M13" s="68"/>
      <c r="N13" s="63"/>
    </row>
    <row r="14" spans="1:14" ht="15" thickBot="1" x14ac:dyDescent="0.4">
      <c r="B14" s="74" t="s">
        <v>46</v>
      </c>
      <c r="C14" s="9" t="s">
        <v>30</v>
      </c>
      <c r="E14" s="5"/>
      <c r="F14" s="5"/>
      <c r="H14" s="63"/>
      <c r="I14" s="63"/>
      <c r="J14" s="64"/>
      <c r="K14" s="65"/>
      <c r="L14" s="65"/>
      <c r="M14" s="65"/>
      <c r="N14" s="63"/>
    </row>
    <row r="15" spans="1:14" ht="15.5" thickTop="1" thickBot="1" x14ac:dyDescent="0.4">
      <c r="B15" s="11" t="s">
        <v>7</v>
      </c>
      <c r="C15" s="9"/>
      <c r="D15" s="12" t="s">
        <v>8</v>
      </c>
      <c r="E15" s="13"/>
      <c r="F15" s="14">
        <v>59</v>
      </c>
      <c r="G15" s="2">
        <v>25</v>
      </c>
      <c r="H15" s="69">
        <f>IF(D15="x",+G15*F15,0)</f>
        <v>1475</v>
      </c>
      <c r="I15" s="69" t="s">
        <v>10</v>
      </c>
      <c r="J15" s="69">
        <v>8</v>
      </c>
      <c r="K15" s="64">
        <f>IF(D15="x",+J15*F15,0)</f>
        <v>472</v>
      </c>
      <c r="L15" s="64">
        <v>20</v>
      </c>
      <c r="M15" s="64">
        <f>IF(D15="x",+F15*L15,0)</f>
        <v>1180</v>
      </c>
      <c r="N15" s="64">
        <f>IF(D15="x",+H15-K15-M15,0)</f>
        <v>-177</v>
      </c>
    </row>
    <row r="16" spans="1:14" ht="15" thickTop="1" x14ac:dyDescent="0.35">
      <c r="B16" s="15"/>
      <c r="C16" s="9"/>
      <c r="D16" s="16"/>
      <c r="E16" s="13"/>
      <c r="F16" s="13"/>
      <c r="G16" s="2"/>
      <c r="H16" s="69"/>
      <c r="I16" s="69"/>
      <c r="J16" s="69"/>
      <c r="K16" s="65"/>
      <c r="L16" s="65"/>
      <c r="M16" s="65"/>
      <c r="N16" s="63"/>
    </row>
    <row r="17" spans="1:14" ht="15" thickBot="1" x14ac:dyDescent="0.4">
      <c r="B17" s="74" t="s">
        <v>47</v>
      </c>
      <c r="C17" s="15" t="s">
        <v>31</v>
      </c>
      <c r="E17" s="5"/>
      <c r="F17" s="5"/>
      <c r="G17" s="2"/>
      <c r="H17" s="69"/>
      <c r="I17" s="69"/>
      <c r="J17" s="69"/>
      <c r="K17" s="65"/>
      <c r="L17" s="65"/>
      <c r="M17" s="65"/>
      <c r="N17" s="63"/>
    </row>
    <row r="18" spans="1:14" ht="15.5" thickTop="1" thickBot="1" x14ac:dyDescent="0.4">
      <c r="B18" s="15" t="s">
        <v>9</v>
      </c>
      <c r="C18" s="9" t="s">
        <v>32</v>
      </c>
      <c r="D18" s="12" t="s">
        <v>8</v>
      </c>
      <c r="E18" s="13"/>
      <c r="F18" s="13">
        <v>59</v>
      </c>
      <c r="G18" s="2">
        <v>40</v>
      </c>
      <c r="H18" s="69">
        <f>IF(D18="x",+G18*F18,0)</f>
        <v>2360</v>
      </c>
      <c r="I18" s="69" t="s">
        <v>10</v>
      </c>
      <c r="J18" s="69">
        <v>11</v>
      </c>
      <c r="K18" s="64">
        <f>IF(D18="x",+J18*F18,0)</f>
        <v>649</v>
      </c>
      <c r="L18" s="70">
        <v>27.5</v>
      </c>
      <c r="M18" s="64">
        <f>IF(D18="x",+F18*L18,0)</f>
        <v>1622.5</v>
      </c>
      <c r="N18" s="64">
        <f>IF(D18="x",+H18-K18-M18,0)</f>
        <v>88.5</v>
      </c>
    </row>
    <row r="19" spans="1:14" ht="15" thickTop="1" x14ac:dyDescent="0.35">
      <c r="B19" s="15"/>
      <c r="C19" s="9"/>
      <c r="D19" s="17"/>
      <c r="E19" s="13"/>
      <c r="F19" s="13"/>
      <c r="G19" s="2"/>
      <c r="H19" s="69"/>
      <c r="I19" s="69"/>
      <c r="J19" s="69"/>
      <c r="K19" s="64"/>
      <c r="L19" s="64"/>
      <c r="M19" s="64"/>
      <c r="N19" s="63"/>
    </row>
    <row r="20" spans="1:14" ht="15" thickBot="1" x14ac:dyDescent="0.4">
      <c r="B20" s="74" t="s">
        <v>48</v>
      </c>
      <c r="C20" s="15" t="s">
        <v>45</v>
      </c>
      <c r="E20" s="5"/>
      <c r="F20" s="5"/>
      <c r="G20" s="2"/>
      <c r="H20" s="69"/>
      <c r="I20" s="69"/>
      <c r="J20" s="69"/>
      <c r="K20" s="65"/>
      <c r="L20" s="65"/>
      <c r="M20" s="65"/>
      <c r="N20" s="63"/>
    </row>
    <row r="21" spans="1:14" ht="15.5" thickTop="1" thickBot="1" x14ac:dyDescent="0.4">
      <c r="B21" s="15" t="s">
        <v>11</v>
      </c>
      <c r="C21" s="15" t="s">
        <v>41</v>
      </c>
      <c r="D21" s="12" t="s">
        <v>8</v>
      </c>
      <c r="E21" s="5"/>
      <c r="F21" s="5">
        <v>10</v>
      </c>
      <c r="G21" s="2">
        <v>204</v>
      </c>
      <c r="H21" s="69">
        <f>IF(D21="x",+G21*F21,0)</f>
        <v>2040</v>
      </c>
      <c r="I21" s="69" t="s">
        <v>10</v>
      </c>
      <c r="J21" s="69">
        <v>38</v>
      </c>
      <c r="K21" s="64">
        <f>IF(D21="x",+J21*F21,0)</f>
        <v>380</v>
      </c>
      <c r="L21" s="64">
        <v>230</v>
      </c>
      <c r="M21" s="64">
        <f>IF(D21="x",+F21*L21,0)</f>
        <v>2300</v>
      </c>
      <c r="N21" s="64">
        <f>IF(D21="x",+H21-K21-M21,0)</f>
        <v>-640</v>
      </c>
    </row>
    <row r="22" spans="1:14" ht="15.5" thickTop="1" thickBot="1" x14ac:dyDescent="0.4">
      <c r="B22" s="15"/>
      <c r="C22" s="11"/>
      <c r="D22" s="17"/>
      <c r="E22" s="5"/>
      <c r="F22" s="5"/>
      <c r="G22" s="2"/>
      <c r="H22" s="69"/>
      <c r="I22" s="69"/>
      <c r="J22" s="69"/>
      <c r="K22" s="64"/>
      <c r="L22" s="64"/>
      <c r="M22" s="64"/>
      <c r="N22" s="64"/>
    </row>
    <row r="23" spans="1:14" ht="15.5" thickTop="1" thickBot="1" x14ac:dyDescent="0.4">
      <c r="B23" s="74" t="s">
        <v>49</v>
      </c>
      <c r="C23" s="11" t="s">
        <v>42</v>
      </c>
      <c r="D23" s="12" t="s">
        <v>8</v>
      </c>
      <c r="E23" s="5"/>
      <c r="F23" s="5">
        <v>4</v>
      </c>
      <c r="G23" s="2">
        <v>895</v>
      </c>
      <c r="H23" s="69">
        <f>IF(D23="x",+G23*F23,0)</f>
        <v>3580</v>
      </c>
      <c r="I23" s="69" t="s">
        <v>10</v>
      </c>
      <c r="J23" s="86">
        <v>75</v>
      </c>
      <c r="K23" s="64">
        <f>IF(D23="x",+J23*F23,0)</f>
        <v>300</v>
      </c>
      <c r="L23" s="64">
        <v>786</v>
      </c>
      <c r="M23" s="64">
        <f>IF(D23="x",+F23*L23,0)</f>
        <v>3144</v>
      </c>
      <c r="N23" s="64">
        <f>IF(D23="x",+H23-K23-M23,0)</f>
        <v>136</v>
      </c>
    </row>
    <row r="24" spans="1:14" ht="15.5" thickTop="1" thickBot="1" x14ac:dyDescent="0.4">
      <c r="B24" s="15" t="s">
        <v>57</v>
      </c>
      <c r="C24" s="11" t="s">
        <v>43</v>
      </c>
      <c r="D24" s="12" t="s">
        <v>8</v>
      </c>
      <c r="E24" s="5"/>
      <c r="F24" s="5">
        <v>5</v>
      </c>
      <c r="G24" s="2">
        <v>1059</v>
      </c>
      <c r="H24" s="69">
        <f>IF(D24="x",+G24*F24,0)</f>
        <v>5295</v>
      </c>
      <c r="I24" s="69" t="s">
        <v>10</v>
      </c>
      <c r="J24" s="86">
        <v>75</v>
      </c>
      <c r="K24" s="64">
        <f>IF(D24="x",+J24*F24,0)</f>
        <v>375</v>
      </c>
      <c r="L24" s="64">
        <v>786</v>
      </c>
      <c r="M24" s="64">
        <f>IF(D24="x",+F24*L24,0)</f>
        <v>3930</v>
      </c>
      <c r="N24" s="64">
        <f>IF(D24="x",+H24-K24-M24,0)</f>
        <v>990</v>
      </c>
    </row>
    <row r="25" spans="1:14" ht="15.5" thickTop="1" thickBot="1" x14ac:dyDescent="0.4">
      <c r="A25" s="11"/>
      <c r="B25" s="85"/>
      <c r="C25" s="15" t="s">
        <v>44</v>
      </c>
      <c r="D25" s="12" t="s">
        <v>8</v>
      </c>
      <c r="E25" s="5"/>
      <c r="F25" s="5">
        <v>3</v>
      </c>
      <c r="G25" s="2">
        <v>1315</v>
      </c>
      <c r="H25" s="69">
        <f>IF(D25="x",+G25*F25,0)</f>
        <v>3945</v>
      </c>
      <c r="I25" s="69" t="s">
        <v>10</v>
      </c>
      <c r="J25" s="86">
        <v>75</v>
      </c>
      <c r="K25" s="64">
        <f>IF(D25="x",+J25*F25,0)</f>
        <v>225</v>
      </c>
      <c r="L25" s="64">
        <v>786</v>
      </c>
      <c r="M25" s="64">
        <f>IF(D25="x",+F25*L25,0)</f>
        <v>2358</v>
      </c>
      <c r="N25" s="64">
        <f>IF(D25="x",+H25-K25-M25,0)</f>
        <v>1362</v>
      </c>
    </row>
    <row r="26" spans="1:14" ht="15" thickTop="1" x14ac:dyDescent="0.35">
      <c r="B26" s="15"/>
      <c r="C26" s="15"/>
      <c r="E26" s="5"/>
      <c r="F26" s="5"/>
      <c r="G26" s="2"/>
      <c r="H26" s="69"/>
      <c r="I26" s="69"/>
      <c r="J26" s="86"/>
      <c r="K26" s="65"/>
      <c r="L26" s="65"/>
      <c r="M26" s="65"/>
      <c r="N26" s="63"/>
    </row>
    <row r="27" spans="1:14" ht="15" thickBot="1" x14ac:dyDescent="0.4">
      <c r="B27" s="74" t="s">
        <v>50</v>
      </c>
      <c r="C27" s="9" t="s">
        <v>38</v>
      </c>
      <c r="E27" s="5"/>
      <c r="F27" s="5"/>
      <c r="G27" s="2"/>
      <c r="H27" s="69"/>
      <c r="I27" s="69"/>
      <c r="J27" s="86"/>
      <c r="K27" s="65"/>
      <c r="L27" s="65"/>
      <c r="M27" s="65"/>
      <c r="N27" s="63"/>
    </row>
    <row r="28" spans="1:14" ht="15.5" thickTop="1" thickBot="1" x14ac:dyDescent="0.4">
      <c r="B28" s="15" t="s">
        <v>9</v>
      </c>
      <c r="C28" s="9"/>
      <c r="D28" s="12"/>
      <c r="E28" s="13"/>
      <c r="F28" s="13">
        <v>38</v>
      </c>
      <c r="G28" s="2">
        <v>36</v>
      </c>
      <c r="H28" s="69">
        <f>IF(D28="x",+G28*F28,0)</f>
        <v>0</v>
      </c>
      <c r="I28" s="69" t="s">
        <v>10</v>
      </c>
      <c r="J28" s="86">
        <v>15</v>
      </c>
      <c r="K28" s="64">
        <f>IF(D28="x",+J28*F28,0)</f>
        <v>0</v>
      </c>
      <c r="L28" s="70">
        <v>20</v>
      </c>
      <c r="M28" s="64">
        <f>IF(D28="x",+F28*L28,0)</f>
        <v>0</v>
      </c>
      <c r="N28" s="64">
        <f>IF(D28="x",+H28-K28-M28,0)</f>
        <v>0</v>
      </c>
    </row>
    <row r="29" spans="1:14" ht="15.5" thickTop="1" thickBot="1" x14ac:dyDescent="0.4">
      <c r="B29" s="15"/>
      <c r="C29" s="15"/>
      <c r="E29" s="5"/>
      <c r="F29" s="5"/>
      <c r="G29" s="2"/>
      <c r="H29" s="69"/>
      <c r="I29" s="69"/>
      <c r="J29" s="69"/>
      <c r="K29" s="65"/>
      <c r="L29" s="65"/>
      <c r="M29" s="65"/>
      <c r="N29" s="63"/>
    </row>
    <row r="30" spans="1:14" ht="15.5" thickTop="1" thickBot="1" x14ac:dyDescent="0.4">
      <c r="B30" s="74" t="s">
        <v>52</v>
      </c>
      <c r="C30" t="s">
        <v>40</v>
      </c>
      <c r="D30" s="12"/>
      <c r="E30" s="5"/>
      <c r="F30" s="5">
        <v>1</v>
      </c>
      <c r="G30" s="2">
        <v>0</v>
      </c>
      <c r="H30" s="69">
        <f>IF(D30="x",+G30*F30,0)</f>
        <v>0</v>
      </c>
      <c r="I30" s="69" t="s">
        <v>10</v>
      </c>
      <c r="J30" s="69"/>
      <c r="K30" s="64">
        <f>IF(D30="x",+J30*F30,0)</f>
        <v>0</v>
      </c>
      <c r="L30" s="65"/>
      <c r="M30" s="65"/>
      <c r="N30" s="64">
        <f>IF(D30="x",+H30-K30-M30,0)</f>
        <v>0</v>
      </c>
    </row>
    <row r="31" spans="1:14" ht="15.5" thickTop="1" thickBot="1" x14ac:dyDescent="0.4">
      <c r="B31" s="1"/>
      <c r="C31" s="15"/>
      <c r="E31" s="13"/>
      <c r="F31" s="13"/>
      <c r="G31" s="2"/>
      <c r="H31" s="69"/>
      <c r="I31" s="69"/>
      <c r="J31" s="69"/>
      <c r="K31" s="65"/>
      <c r="L31" s="65"/>
      <c r="M31" s="65"/>
      <c r="N31" s="63"/>
    </row>
    <row r="32" spans="1:14" ht="15.5" thickTop="1" thickBot="1" x14ac:dyDescent="0.4">
      <c r="B32" s="74" t="s">
        <v>53</v>
      </c>
      <c r="C32" s="19" t="s">
        <v>55</v>
      </c>
      <c r="D32" s="12"/>
      <c r="E32" s="5"/>
      <c r="F32" s="5">
        <v>1</v>
      </c>
      <c r="G32" s="2">
        <v>500</v>
      </c>
      <c r="H32" s="69">
        <f>IF(D32="x",+G32*F32,0)</f>
        <v>0</v>
      </c>
      <c r="I32" s="69" t="s">
        <v>10</v>
      </c>
      <c r="J32" s="69"/>
      <c r="K32" s="64">
        <f>IF(D32="x",+J32*F32,0)</f>
        <v>0</v>
      </c>
      <c r="L32" s="65"/>
      <c r="M32" s="65">
        <f>0.9*G32</f>
        <v>450</v>
      </c>
      <c r="N32" s="64">
        <f>H32 - M32</f>
        <v>-450</v>
      </c>
    </row>
    <row r="33" spans="1:16" ht="15.5" thickTop="1" thickBot="1" x14ac:dyDescent="0.4">
      <c r="B33" s="15"/>
      <c r="E33" s="5"/>
      <c r="F33" s="5"/>
      <c r="G33" s="2"/>
      <c r="H33" s="69"/>
      <c r="I33" s="69"/>
      <c r="J33" s="69"/>
      <c r="K33" s="65"/>
      <c r="L33" s="65"/>
      <c r="M33" s="65"/>
      <c r="N33" s="63"/>
    </row>
    <row r="34" spans="1:16" ht="15.5" thickTop="1" thickBot="1" x14ac:dyDescent="0.4">
      <c r="B34" s="74" t="s">
        <v>54</v>
      </c>
      <c r="C34" t="s">
        <v>56</v>
      </c>
      <c r="D34" s="12"/>
      <c r="E34" s="5"/>
      <c r="F34" s="5">
        <v>1</v>
      </c>
      <c r="G34" s="2">
        <v>0</v>
      </c>
      <c r="H34" s="69">
        <f>IF(D34="x",+G34*F34,0)</f>
        <v>0</v>
      </c>
      <c r="I34" s="69" t="s">
        <v>10</v>
      </c>
      <c r="J34" s="69"/>
      <c r="K34" s="64">
        <f>IF(D34="x",+J34*F34,0)</f>
        <v>0</v>
      </c>
      <c r="L34" s="65"/>
      <c r="M34" s="65"/>
      <c r="N34" s="64">
        <f>IF(D34="x",+H34-K34-M34,0)</f>
        <v>0</v>
      </c>
    </row>
    <row r="35" spans="1:16" ht="15.5" thickTop="1" thickBot="1" x14ac:dyDescent="0.4">
      <c r="C35" s="20"/>
      <c r="E35" s="13"/>
      <c r="F35" s="13"/>
      <c r="G35" s="2"/>
      <c r="H35" s="71"/>
      <c r="I35" s="71"/>
      <c r="J35" s="71"/>
      <c r="K35" s="72"/>
      <c r="L35" s="72"/>
      <c r="M35" s="72"/>
      <c r="N35" s="73"/>
    </row>
    <row r="36" spans="1:16" ht="15" thickTop="1" x14ac:dyDescent="0.35">
      <c r="B36" s="1"/>
      <c r="C36" t="s">
        <v>12</v>
      </c>
      <c r="E36" s="5"/>
      <c r="F36" s="5"/>
      <c r="G36" s="2"/>
      <c r="H36" s="21">
        <f>SUM(H7:H35)</f>
        <v>18695</v>
      </c>
      <c r="I36" s="22"/>
      <c r="J36" s="22"/>
      <c r="K36" s="21">
        <f>SUM(K7:K35)</f>
        <v>2401</v>
      </c>
      <c r="L36" s="23"/>
      <c r="M36" s="21">
        <f>SUM(M7:M35)</f>
        <v>14984.5</v>
      </c>
      <c r="N36" s="21">
        <f>SUM(N7:N35)</f>
        <v>1309.5</v>
      </c>
    </row>
    <row r="37" spans="1:16" x14ac:dyDescent="0.35">
      <c r="B37" s="1"/>
      <c r="C37" s="24" t="s">
        <v>13</v>
      </c>
      <c r="E37" s="5"/>
      <c r="F37" s="5"/>
      <c r="G37" s="2"/>
      <c r="H37" s="18">
        <f>+K36</f>
        <v>2401</v>
      </c>
      <c r="I37" s="25"/>
      <c r="J37" s="25"/>
      <c r="K37" s="3"/>
      <c r="L37" s="3"/>
      <c r="M37" s="3"/>
    </row>
    <row r="38" spans="1:16" ht="19" thickBot="1" x14ac:dyDescent="0.5">
      <c r="B38" s="1"/>
      <c r="C38" s="24" t="s">
        <v>14</v>
      </c>
      <c r="E38" s="5"/>
      <c r="F38" s="5"/>
      <c r="G38" s="2"/>
      <c r="H38" s="87">
        <f>+M36</f>
        <v>14984.5</v>
      </c>
      <c r="I38" s="89" t="s">
        <v>60</v>
      </c>
      <c r="J38" s="25"/>
      <c r="K38" s="3"/>
      <c r="L38" s="3"/>
      <c r="M38" s="3"/>
    </row>
    <row r="39" spans="1:16" ht="15.5" thickTop="1" thickBot="1" x14ac:dyDescent="0.4">
      <c r="G39" s="2"/>
      <c r="H39" s="2"/>
      <c r="I39" s="2"/>
      <c r="J39" s="2"/>
      <c r="K39" s="3"/>
      <c r="L39" s="3"/>
      <c r="M39" s="3"/>
    </row>
    <row r="40" spans="1:16" ht="15.5" thickTop="1" thickBot="1" x14ac:dyDescent="0.4">
      <c r="B40" s="1"/>
      <c r="C40" s="26" t="s">
        <v>15</v>
      </c>
      <c r="D40" s="4"/>
      <c r="E40" s="27"/>
      <c r="F40" s="27"/>
      <c r="G40" s="4"/>
      <c r="H40" s="28">
        <f>IF(+H36-H38-H37&lt;0.1*H36,0.1*H36, H36-H37-H38)</f>
        <v>1869.5</v>
      </c>
      <c r="I40" s="25"/>
      <c r="J40" s="25"/>
      <c r="K40" s="3"/>
      <c r="L40" s="3"/>
      <c r="M40" s="3"/>
    </row>
    <row r="41" spans="1:16" ht="15" thickTop="1" x14ac:dyDescent="0.35">
      <c r="E41" s="5"/>
      <c r="F41" s="5"/>
      <c r="J41" s="2"/>
      <c r="K41" s="3"/>
      <c r="L41" s="3"/>
      <c r="M41" s="3"/>
    </row>
    <row r="42" spans="1:16" ht="15" thickBot="1" x14ac:dyDescent="0.4">
      <c r="B42" s="91" t="s">
        <v>63</v>
      </c>
      <c r="E42" s="5"/>
      <c r="F42" s="5"/>
      <c r="J42" s="2"/>
      <c r="K42" s="3"/>
      <c r="L42" s="3"/>
      <c r="M42" s="3"/>
    </row>
    <row r="43" spans="1:16" ht="15.5" thickTop="1" thickBot="1" x14ac:dyDescent="0.4">
      <c r="B43" s="74" t="s">
        <v>51</v>
      </c>
      <c r="C43" s="15" t="s">
        <v>34</v>
      </c>
      <c r="D43" s="12"/>
      <c r="E43" s="13"/>
      <c r="F43" s="14">
        <v>1</v>
      </c>
      <c r="G43" s="2">
        <v>4035</v>
      </c>
      <c r="H43" s="93">
        <v>4035</v>
      </c>
      <c r="I43" s="92" t="s">
        <v>33</v>
      </c>
      <c r="J43" s="18"/>
      <c r="K43" s="2"/>
      <c r="L43" s="2"/>
      <c r="M43" s="2"/>
      <c r="N43" s="2"/>
    </row>
    <row r="44" spans="1:16" ht="15" thickTop="1" x14ac:dyDescent="0.35">
      <c r="B44" s="15"/>
      <c r="C44" s="15" t="s">
        <v>35</v>
      </c>
      <c r="E44" s="5"/>
      <c r="F44" s="5"/>
      <c r="G44" s="2"/>
      <c r="H44" s="22"/>
      <c r="I44" s="22"/>
      <c r="J44" s="18"/>
      <c r="K44" s="3"/>
      <c r="L44" s="3"/>
      <c r="M44" s="3"/>
    </row>
    <row r="45" spans="1:16" x14ac:dyDescent="0.35">
      <c r="E45" s="5"/>
      <c r="F45" s="5"/>
      <c r="G45" s="2"/>
      <c r="H45" s="18"/>
      <c r="I45" s="18"/>
      <c r="J45" s="18"/>
      <c r="K45" s="3"/>
      <c r="L45" s="3"/>
      <c r="M45" s="3"/>
    </row>
    <row r="46" spans="1:16" x14ac:dyDescent="0.35">
      <c r="J46" s="2"/>
      <c r="K46" s="3"/>
      <c r="L46" s="3"/>
      <c r="M46" s="3"/>
    </row>
    <row r="47" spans="1:16" x14ac:dyDescent="0.35">
      <c r="A47" s="30"/>
      <c r="B47" s="91" t="s">
        <v>16</v>
      </c>
      <c r="C47" s="91"/>
      <c r="D47" s="30"/>
      <c r="E47" s="5"/>
      <c r="F47" s="5"/>
      <c r="G47" s="30"/>
      <c r="H47" s="30"/>
      <c r="I47" s="30"/>
      <c r="J47" s="31"/>
      <c r="K47" s="32"/>
      <c r="L47" s="32"/>
      <c r="M47" s="32"/>
      <c r="N47" s="30"/>
      <c r="O47" s="30"/>
      <c r="P47" s="30"/>
    </row>
    <row r="48" spans="1:16" x14ac:dyDescent="0.35">
      <c r="A48" s="9"/>
      <c r="B48" s="9" t="s">
        <v>25</v>
      </c>
      <c r="C48" s="9"/>
      <c r="D48" s="9"/>
      <c r="E48" s="5"/>
      <c r="F48" s="5"/>
      <c r="G48" s="9"/>
      <c r="H48" s="9"/>
      <c r="I48" s="9"/>
      <c r="J48" s="18"/>
      <c r="K48" s="29"/>
      <c r="L48" s="29"/>
      <c r="M48" s="29"/>
      <c r="N48" s="9"/>
      <c r="O48" s="9"/>
      <c r="P48" s="9"/>
    </row>
    <row r="49" spans="2:13" x14ac:dyDescent="0.35">
      <c r="B49" s="9" t="s">
        <v>17</v>
      </c>
      <c r="C49" s="33" t="s">
        <v>18</v>
      </c>
      <c r="J49" s="2"/>
      <c r="K49" s="3"/>
      <c r="L49" s="3"/>
      <c r="M49" s="3"/>
    </row>
    <row r="50" spans="2:13" x14ac:dyDescent="0.35">
      <c r="B50" s="9" t="s">
        <v>19</v>
      </c>
      <c r="C50" s="33" t="s">
        <v>20</v>
      </c>
      <c r="J50" s="2"/>
      <c r="K50" s="3"/>
      <c r="L50" s="3"/>
      <c r="M50" s="3"/>
    </row>
    <row r="51" spans="2:13" ht="18.5" x14ac:dyDescent="0.45">
      <c r="B51" s="9"/>
      <c r="C51" s="88" t="s">
        <v>61</v>
      </c>
      <c r="J51" s="2"/>
      <c r="K51" s="3"/>
      <c r="L51" s="3"/>
      <c r="M51" s="3"/>
    </row>
    <row r="52" spans="2:13" ht="18.5" x14ac:dyDescent="0.45">
      <c r="C52" s="88" t="s">
        <v>62</v>
      </c>
      <c r="J52" s="2"/>
      <c r="K52" s="3"/>
      <c r="L52" s="3"/>
      <c r="M52" s="3"/>
    </row>
    <row r="53" spans="2:13" x14ac:dyDescent="0.35">
      <c r="B53" s="9"/>
      <c r="J53" s="2"/>
      <c r="K53" s="3"/>
      <c r="L53" s="3"/>
      <c r="M53" s="3"/>
    </row>
    <row r="54" spans="2:13" x14ac:dyDescent="0.35">
      <c r="J54" s="2"/>
      <c r="K54" s="3"/>
      <c r="L54" s="3"/>
      <c r="M54" s="3"/>
    </row>
    <row r="55" spans="2:13" x14ac:dyDescent="0.35">
      <c r="J55" s="2"/>
      <c r="K55" s="3"/>
      <c r="L55" s="3"/>
      <c r="M55" s="3"/>
    </row>
  </sheetData>
  <mergeCells count="1">
    <mergeCell ref="D4:D6"/>
  </mergeCells>
  <hyperlinks>
    <hyperlink ref="C49" r:id="rId1" location="5-typen-isolatiemaatregelen" xr:uid="{ED2A0B07-4C63-450D-AE05-AA32125AEF52}"/>
    <hyperlink ref="C50" r:id="rId2" xr:uid="{31BFD778-09C9-444D-A2AF-5F9790BC4C9A}"/>
  </hyperlinks>
  <pageMargins left="0.70866141732283472" right="0.70866141732283472" top="0.74803149606299213" bottom="0.74803149606299213" header="0.31496062992125984" footer="0.31496062992125984"/>
  <pageSetup paperSize="9" scale="50" orientation="landscape" horizontalDpi="4294967293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Annelinde Gerritsen</cp:lastModifiedBy>
  <cp:lastPrinted>2024-04-25T06:32:04Z</cp:lastPrinted>
  <dcterms:created xsi:type="dcterms:W3CDTF">2024-04-18T12:27:16Z</dcterms:created>
  <dcterms:modified xsi:type="dcterms:W3CDTF">2024-05-23T14:47:44Z</dcterms:modified>
</cp:coreProperties>
</file>